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<sst xmlns="http://schemas.openxmlformats.org/spreadsheetml/2006/main" count="84" uniqueCount="57">
  <si>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fenotípus</t>
  </si>
  <si>
    <t>sárga-gömbölyű</t>
  </si>
  <si>
    <t>sárga-szögletes</t>
  </si>
  <si>
    <t>zöld-gömbölyű</t>
  </si>
  <si>
    <t>zöld-szögletes</t>
  </si>
  <si>
    <t>gyakoriság</t>
  </si>
  <si>
    <t>n</t>
  </si>
  <si>
    <t>A_1</t>
  </si>
  <si>
    <t>A_2</t>
  </si>
  <si>
    <t>A_3</t>
  </si>
  <si>
    <t>A_4</t>
  </si>
  <si>
    <t>illeszkedésvizsgálat</t>
  </si>
  <si>
    <t>H_0</t>
  </si>
  <si>
    <t>a minta illeszkedik az eloszlásra</t>
  </si>
  <si>
    <t>H_1</t>
  </si>
  <si>
    <t>a minta nem illeszkedik az eloszlásra</t>
  </si>
  <si>
    <t>P(A_1)=</t>
  </si>
  <si>
    <t>P(A_2)=</t>
  </si>
  <si>
    <t>P(A_3)=</t>
  </si>
  <si>
    <t>P(A_4)=</t>
  </si>
  <si>
    <t>(k_i-n*p_i)^2/(n*p_i)</t>
  </si>
  <si>
    <t>össz</t>
  </si>
  <si>
    <t>chi^2_számolt</t>
  </si>
  <si>
    <t>epszilon=</t>
  </si>
  <si>
    <t>chi^2_epszilon</t>
  </si>
  <si>
    <t>szab.fok(f)</t>
  </si>
  <si>
    <t>ell.</t>
  </si>
  <si>
    <t>&lt;</t>
  </si>
  <si>
    <t>Elfogadjuk a hull hipotézist 95% biztonsággal.</t>
  </si>
  <si>
    <t>epszilon_2</t>
  </si>
  <si>
    <t>khi^2_epszilon</t>
  </si>
  <si>
    <t>A_0</t>
  </si>
  <si>
    <t>A_5</t>
  </si>
  <si>
    <t>A_6</t>
  </si>
  <si>
    <t>A_7</t>
  </si>
  <si>
    <t>xi=</t>
  </si>
  <si>
    <t>Egyedszám(xi)</t>
  </si>
  <si>
    <t>illeszkedés vizsgálat</t>
  </si>
  <si>
    <t xml:space="preserve">H_0 </t>
  </si>
  <si>
    <t>binomiális eloszlású</t>
  </si>
  <si>
    <t xml:space="preserve"> nem az</t>
  </si>
  <si>
    <t>becsléses</t>
  </si>
  <si>
    <t>tiszta</t>
  </si>
  <si>
    <t>gyakoriság(k_i, f_i)</t>
  </si>
  <si>
    <t>x_i*f_i</t>
  </si>
  <si>
    <t>átlag</t>
  </si>
  <si>
    <t>p_becslése</t>
  </si>
  <si>
    <t>N</t>
  </si>
  <si>
    <t>binomiális eloszlás</t>
  </si>
  <si>
    <t>P(A_5)=</t>
  </si>
  <si>
    <t>P(A_6)=</t>
  </si>
  <si>
    <t>P(A_7)=</t>
  </si>
  <si>
    <t>P(A_0)=</t>
  </si>
  <si>
    <t>f=</t>
  </si>
  <si>
    <t>becsült paraméterek száma</t>
  </si>
  <si>
    <t>ell</t>
  </si>
  <si>
    <t>elfogadjuk a null hipotézist 95% os szinten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</si>
</sst>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L2" sqref="L2:L5"/>
    </sheetView>
  </sheetViews>
  <sheetFormatPr defaultColWidth="9.140625" defaultRowHeight="12.75"/>
  <cols>
    <col min="2" max="2" width="15.28125" style="0" customWidth="1"/>
    <col min="3" max="3" width="12.7109375" style="0" bestFit="1" customWidth="1"/>
    <col min="4" max="4" width="21.00390625" style="0" customWidth="1"/>
    <col min="6" max="6" width="12.421875" style="0" customWidth="1"/>
  </cols>
  <sheetData>
    <row r="1" spans="2:6" ht="12.75">
      <c r="B1" t="s">
        <v>0</v>
      </c>
      <c r="C1" t="s">
        <v>5</v>
      </c>
      <c r="D1" t="s">
        <v>20</v>
      </c>
      <c r="E1" t="s">
        <v>42</v>
      </c>
      <c r="F1" t="s">
        <v>11</v>
      </c>
    </row>
    <row r="2" spans="1:13" ht="12.75">
      <c r="A2" t="s">
        <v>7</v>
      </c>
      <c r="B2" t="s">
        <v>1</v>
      </c>
      <c r="C2">
        <v>315</v>
      </c>
      <c r="D2">
        <f>(C2-$C$7*M2)^2/($C$7*M2)</f>
        <v>0.01618705035971223</v>
      </c>
      <c r="L2" t="s">
        <v>16</v>
      </c>
      <c r="M2" s="1">
        <f>9/16</f>
        <v>0.5625</v>
      </c>
    </row>
    <row r="3" spans="1:13" ht="12.75">
      <c r="A3" t="s">
        <v>8</v>
      </c>
      <c r="B3" t="s">
        <v>2</v>
      </c>
      <c r="C3">
        <v>101</v>
      </c>
      <c r="D3">
        <f>(C3-$C$7*M3)^2/($C$7*M3)</f>
        <v>0.1013189448441247</v>
      </c>
      <c r="F3" t="s">
        <v>12</v>
      </c>
      <c r="G3" t="s">
        <v>13</v>
      </c>
      <c r="L3" t="s">
        <v>17</v>
      </c>
      <c r="M3">
        <f>3/16</f>
        <v>0.1875</v>
      </c>
    </row>
    <row r="4" spans="1:13" ht="12.75">
      <c r="A4" t="s">
        <v>9</v>
      </c>
      <c r="B4" t="s">
        <v>3</v>
      </c>
      <c r="C4">
        <v>108</v>
      </c>
      <c r="D4">
        <f>(C4-$C$7*M4)^2/($C$7*M4)</f>
        <v>0.13489208633093525</v>
      </c>
      <c r="F4" t="s">
        <v>14</v>
      </c>
      <c r="G4" t="s">
        <v>15</v>
      </c>
      <c r="L4" t="s">
        <v>18</v>
      </c>
      <c r="M4">
        <f>3/16</f>
        <v>0.1875</v>
      </c>
    </row>
    <row r="5" spans="1:13" ht="12.75">
      <c r="A5" t="s">
        <v>10</v>
      </c>
      <c r="B5" t="s">
        <v>4</v>
      </c>
      <c r="C5">
        <v>32</v>
      </c>
      <c r="D5">
        <f>(C5-$C$7*M5)^2/($C$7*M5)</f>
        <v>0.21762589928057555</v>
      </c>
      <c r="L5" t="s">
        <v>19</v>
      </c>
      <c r="M5">
        <f>1/16</f>
        <v>0.0625</v>
      </c>
    </row>
    <row r="6" spans="3:7" ht="12.75">
      <c r="C6" t="s">
        <v>21</v>
      </c>
      <c r="D6">
        <f>SUM(D2:D5)</f>
        <v>0.4700239808153477</v>
      </c>
      <c r="F6" t="s">
        <v>23</v>
      </c>
      <c r="G6">
        <v>0.05</v>
      </c>
    </row>
    <row r="7" spans="2:7" ht="12.75">
      <c r="B7" t="s">
        <v>6</v>
      </c>
      <c r="C7">
        <f>SUM(C2:C5)</f>
        <v>556</v>
      </c>
      <c r="F7" t="s">
        <v>25</v>
      </c>
      <c r="G7">
        <f>COUNTA(C2:C5)-1</f>
        <v>3</v>
      </c>
    </row>
    <row r="9" spans="3:9" ht="12.75">
      <c r="C9" t="s">
        <v>22</v>
      </c>
      <c r="D9">
        <f>D6</f>
        <v>0.4700239808153477</v>
      </c>
      <c r="F9" t="s">
        <v>24</v>
      </c>
      <c r="G9">
        <f>CHIINV(G6,G7)</f>
        <v>7.81472776394987</v>
      </c>
      <c r="H9" t="s">
        <v>26</v>
      </c>
      <c r="I9">
        <v>7.82</v>
      </c>
    </row>
    <row r="11" spans="3:5" ht="12.75">
      <c r="C11" t="s">
        <v>22</v>
      </c>
      <c r="D11" s="2" t="s">
        <v>27</v>
      </c>
      <c r="E11" t="s">
        <v>24</v>
      </c>
    </row>
    <row r="13" ht="12.75">
      <c r="C13" t="s">
        <v>28</v>
      </c>
    </row>
    <row r="16" spans="6:7" ht="12.75">
      <c r="F16" t="s">
        <v>29</v>
      </c>
      <c r="G16">
        <f>0.2</f>
        <v>0.2</v>
      </c>
    </row>
    <row r="17" spans="6:7" ht="12.75">
      <c r="F17" t="s">
        <v>30</v>
      </c>
      <c r="G17">
        <f>CHIINV(G16,G7)</f>
        <v>4.641627502020091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B1">
      <selection activeCell="N25" sqref="N25"/>
    </sheetView>
  </sheetViews>
  <sheetFormatPr defaultColWidth="9.140625" defaultRowHeight="12.75"/>
  <cols>
    <col min="2" max="2" width="13.57421875" style="0" bestFit="1" customWidth="1"/>
    <col min="4" max="4" width="16.7109375" style="0" bestFit="1" customWidth="1"/>
    <col min="9" max="9" width="12.7109375" style="0" customWidth="1"/>
    <col min="10" max="10" width="12.57421875" style="0" customWidth="1"/>
    <col min="13" max="13" width="12.421875" style="0" bestFit="1" customWidth="1"/>
  </cols>
  <sheetData>
    <row r="1" spans="2:15" ht="12.75">
      <c r="B1" t="s">
        <v>36</v>
      </c>
      <c r="D1" t="s">
        <v>43</v>
      </c>
      <c r="E1" t="s">
        <v>44</v>
      </c>
      <c r="G1" t="s">
        <v>41</v>
      </c>
      <c r="H1" t="s">
        <v>37</v>
      </c>
      <c r="L1" t="s">
        <v>48</v>
      </c>
      <c r="O1" t="s">
        <v>20</v>
      </c>
    </row>
    <row r="2" spans="1:13" ht="12.75">
      <c r="A2" t="s">
        <v>31</v>
      </c>
      <c r="B2" t="s">
        <v>35</v>
      </c>
      <c r="C2">
        <v>0</v>
      </c>
      <c r="D2">
        <v>1</v>
      </c>
      <c r="E2">
        <f>C2*D2</f>
        <v>0</v>
      </c>
      <c r="L2" t="s">
        <v>52</v>
      </c>
      <c r="M2">
        <f>FACT($D$15)/FACT(C2)/FACT(D$15-C2)*E$14^C2*(1-E$14)^(D$15-C2)</f>
        <v>0.03695589961060132</v>
      </c>
    </row>
    <row r="3" spans="1:15" ht="12.75">
      <c r="A3" t="s">
        <v>7</v>
      </c>
      <c r="B3" t="s">
        <v>35</v>
      </c>
      <c r="C3">
        <v>1</v>
      </c>
      <c r="D3">
        <v>17</v>
      </c>
      <c r="E3">
        <f aca="true" t="shared" si="0" ref="E3:E9">C3*D3</f>
        <v>17</v>
      </c>
      <c r="F3">
        <f>SUM(D2:D3)</f>
        <v>18</v>
      </c>
      <c r="H3" t="s">
        <v>38</v>
      </c>
      <c r="I3" t="s">
        <v>39</v>
      </c>
      <c r="L3" t="s">
        <v>16</v>
      </c>
      <c r="M3">
        <f aca="true" t="shared" si="1" ref="M3:M9">FACT($D$15)/FACT(C3)/FACT(D$15-C3)*E$14^C3*(1-E$14)^(D$15-C3)</f>
        <v>0.1556883551101076</v>
      </c>
      <c r="N3">
        <f>SUM(M2:M3)</f>
        <v>0.1926442547207089</v>
      </c>
      <c r="O3">
        <f>(F3-D$12*N3)^2/(D$12*N3)</f>
        <v>0.0829908878798153</v>
      </c>
    </row>
    <row r="4" spans="1:15" ht="12.75">
      <c r="A4" t="s">
        <v>8</v>
      </c>
      <c r="B4" t="s">
        <v>35</v>
      </c>
      <c r="C4">
        <v>2</v>
      </c>
      <c r="D4">
        <v>30</v>
      </c>
      <c r="E4">
        <f t="shared" si="0"/>
        <v>60</v>
      </c>
      <c r="F4">
        <v>30</v>
      </c>
      <c r="H4" t="s">
        <v>14</v>
      </c>
      <c r="I4" t="s">
        <v>40</v>
      </c>
      <c r="L4" t="s">
        <v>17</v>
      </c>
      <c r="M4">
        <f t="shared" si="1"/>
        <v>0.28109407821939336</v>
      </c>
      <c r="N4">
        <f>M4</f>
        <v>0.28109407821939336</v>
      </c>
      <c r="O4">
        <f>(F4-D$12*N4)^2/(D$12*N4)</f>
        <v>0.1271580961927773</v>
      </c>
    </row>
    <row r="5" spans="1:15" ht="12.75">
      <c r="A5" t="s">
        <v>9</v>
      </c>
      <c r="B5" t="s">
        <v>35</v>
      </c>
      <c r="C5">
        <v>3</v>
      </c>
      <c r="D5">
        <v>30</v>
      </c>
      <c r="E5">
        <f t="shared" si="0"/>
        <v>90</v>
      </c>
      <c r="F5">
        <v>30</v>
      </c>
      <c r="L5" t="s">
        <v>18</v>
      </c>
      <c r="M5">
        <f t="shared" si="1"/>
        <v>0.281951726055303</v>
      </c>
      <c r="N5">
        <f>M5</f>
        <v>0.281951726055303</v>
      </c>
      <c r="O5">
        <f>(F5-D$12*N5)^2/(D$12*N5)</f>
        <v>0.115530483512251</v>
      </c>
    </row>
    <row r="6" spans="1:15" ht="12.75">
      <c r="A6" t="s">
        <v>10</v>
      </c>
      <c r="B6" t="s">
        <v>35</v>
      </c>
      <c r="C6">
        <v>4</v>
      </c>
      <c r="D6">
        <v>18</v>
      </c>
      <c r="E6">
        <f t="shared" si="0"/>
        <v>72</v>
      </c>
      <c r="F6">
        <f>SUM(D6:D9)</f>
        <v>22</v>
      </c>
      <c r="L6" t="s">
        <v>19</v>
      </c>
      <c r="M6">
        <f t="shared" si="1"/>
        <v>0.16968719439941576</v>
      </c>
      <c r="N6">
        <f>SUM(M6:M9)</f>
        <v>0.24430994100459522</v>
      </c>
      <c r="O6">
        <f>(F6-D$12*N6)^2/(D$12*N6)</f>
        <v>0.2418948771453325</v>
      </c>
    </row>
    <row r="7" spans="1:13" ht="12.75">
      <c r="A7" t="s">
        <v>32</v>
      </c>
      <c r="B7" t="s">
        <v>35</v>
      </c>
      <c r="C7">
        <v>5</v>
      </c>
      <c r="D7">
        <v>1</v>
      </c>
      <c r="E7">
        <f t="shared" si="0"/>
        <v>5</v>
      </c>
      <c r="L7" t="s">
        <v>49</v>
      </c>
      <c r="M7">
        <f t="shared" si="1"/>
        <v>0.06127377408747783</v>
      </c>
    </row>
    <row r="8" spans="1:13" ht="12.75">
      <c r="A8" t="s">
        <v>33</v>
      </c>
      <c r="B8" t="s">
        <v>35</v>
      </c>
      <c r="C8">
        <v>6</v>
      </c>
      <c r="D8">
        <v>2</v>
      </c>
      <c r="E8">
        <f t="shared" si="0"/>
        <v>12</v>
      </c>
      <c r="L8" t="s">
        <v>50</v>
      </c>
      <c r="M8">
        <f t="shared" si="1"/>
        <v>0.012292145373765573</v>
      </c>
    </row>
    <row r="9" spans="1:13" ht="12.75">
      <c r="A9" t="s">
        <v>34</v>
      </c>
      <c r="B9" t="s">
        <v>35</v>
      </c>
      <c r="C9">
        <v>7</v>
      </c>
      <c r="D9">
        <v>1</v>
      </c>
      <c r="E9">
        <f t="shared" si="0"/>
        <v>7</v>
      </c>
      <c r="L9" t="s">
        <v>51</v>
      </c>
      <c r="M9">
        <f t="shared" si="1"/>
        <v>0.0010568271439360397</v>
      </c>
    </row>
    <row r="10" ht="12.75">
      <c r="M10">
        <f>SUM(M2:M9)</f>
        <v>1.0000000000000004</v>
      </c>
    </row>
    <row r="11" spans="4:17" ht="12.75">
      <c r="D11" t="s">
        <v>21</v>
      </c>
      <c r="E11">
        <f>SUM(E2:E9)</f>
        <v>263</v>
      </c>
      <c r="N11" t="s">
        <v>54</v>
      </c>
      <c r="Q11">
        <v>1</v>
      </c>
    </row>
    <row r="12" spans="3:15" ht="12.75">
      <c r="C12" t="s">
        <v>6</v>
      </c>
      <c r="D12">
        <f>SUM(D2:D9)</f>
        <v>100</v>
      </c>
      <c r="N12" t="s">
        <v>53</v>
      </c>
      <c r="O12">
        <f>4-1-1</f>
        <v>2</v>
      </c>
    </row>
    <row r="13" spans="4:5" ht="12.75">
      <c r="D13" t="s">
        <v>45</v>
      </c>
      <c r="E13">
        <f>E11/D12</f>
        <v>2.63</v>
      </c>
    </row>
    <row r="14" spans="4:15" ht="12.75">
      <c r="D14" t="s">
        <v>46</v>
      </c>
      <c r="E14">
        <f>E13/D15</f>
        <v>0.3757142857142857</v>
      </c>
      <c r="J14" t="s">
        <v>23</v>
      </c>
      <c r="K14">
        <v>0.05</v>
      </c>
      <c r="N14" t="s">
        <v>22</v>
      </c>
      <c r="O14">
        <f>SUM(O3:O6)</f>
        <v>0.5675743447301761</v>
      </c>
    </row>
    <row r="15" spans="3:13" ht="12.75">
      <c r="C15" t="s">
        <v>47</v>
      </c>
      <c r="D15">
        <f>C9</f>
        <v>7</v>
      </c>
      <c r="J15" t="s">
        <v>24</v>
      </c>
      <c r="K15">
        <f>CHIINV(K14,O12)</f>
        <v>5.991464547191414</v>
      </c>
      <c r="L15" t="s">
        <v>55</v>
      </c>
      <c r="M15">
        <v>5.99</v>
      </c>
    </row>
    <row r="18" spans="10:12" ht="12.75">
      <c r="J18" t="s">
        <v>22</v>
      </c>
      <c r="K18" s="2" t="s">
        <v>27</v>
      </c>
      <c r="L18" t="s">
        <v>24</v>
      </c>
    </row>
    <row r="20" ht="12.75">
      <c r="J20" t="s">
        <v>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Matematikai és Informatikai Intézet (NYF)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Tanulo</dc:creator>
  <cp:keywords/>
  <dc:description/>
  <cp:lastModifiedBy>Tanulo</cp:lastModifiedBy>
  <dcterms:created xsi:type="dcterms:W3CDTF">2009-04-30T06:13:47Z</dcterms:created>
  <dcterms:modified xsi:type="dcterms:W3CDTF">2009-04-30T07:33:16Z</dcterms:modified>
  <cp:category/>
  <cp:version/>
  <cp:contentType/>
  <cp:contentStatus/>
</cp:coreProperties>
</file>